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59" i="1"/>
  <c r="I47" i="1"/>
  <c r="F55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F49" i="1"/>
  <c r="E48" i="1"/>
  <c r="E47" i="1"/>
  <c r="C12" i="1"/>
  <c r="G42" i="1"/>
  <c r="F42" i="1"/>
  <c r="E30" i="1"/>
  <c r="E42" i="1"/>
  <c r="F41" i="1"/>
  <c r="F40" i="1"/>
  <c r="F39" i="1"/>
  <c r="F38" i="1"/>
  <c r="F37" i="1"/>
  <c r="F36" i="1"/>
  <c r="F35" i="1"/>
  <c r="F34" i="1"/>
  <c r="F33" i="1"/>
  <c r="F32" i="1"/>
  <c r="F31" i="1"/>
  <c r="E31" i="1"/>
  <c r="D31" i="1"/>
  <c r="F30" i="1"/>
  <c r="D30" i="1"/>
  <c r="C20" i="1"/>
  <c r="C22" i="1"/>
  <c r="C19" i="1"/>
  <c r="C9" i="1"/>
  <c r="G31" i="1" l="1"/>
  <c r="H31" i="1" s="1"/>
  <c r="D32" i="1" s="1"/>
  <c r="G30" i="1"/>
  <c r="H30" i="1" s="1"/>
  <c r="E32" i="1" l="1"/>
  <c r="G32" i="1" s="1"/>
  <c r="H32" i="1" s="1"/>
  <c r="D33" i="1" s="1"/>
  <c r="E33" i="1" l="1"/>
  <c r="G33" i="1" s="1"/>
  <c r="H33" i="1" s="1"/>
  <c r="D34" i="1" s="1"/>
  <c r="E34" i="1" l="1"/>
  <c r="G34" i="1" s="1"/>
  <c r="H34" i="1" s="1"/>
  <c r="D35" i="1" s="1"/>
  <c r="E35" i="1" l="1"/>
  <c r="G35" i="1" s="1"/>
  <c r="H35" i="1" s="1"/>
  <c r="D36" i="1" s="1"/>
  <c r="E36" i="1" l="1"/>
  <c r="G36" i="1" s="1"/>
  <c r="H36" i="1" s="1"/>
  <c r="D37" i="1" s="1"/>
  <c r="E37" i="1" l="1"/>
  <c r="G37" i="1" s="1"/>
  <c r="H37" i="1" s="1"/>
  <c r="D38" i="1" s="1"/>
  <c r="E38" i="1" l="1"/>
  <c r="G38" i="1" s="1"/>
  <c r="H38" i="1"/>
  <c r="D39" i="1" s="1"/>
  <c r="E39" i="1" l="1"/>
  <c r="G39" i="1" s="1"/>
  <c r="H39" i="1" s="1"/>
  <c r="D40" i="1" s="1"/>
  <c r="E40" i="1" l="1"/>
  <c r="G40" i="1" s="1"/>
  <c r="H40" i="1" s="1"/>
  <c r="D41" i="1" s="1"/>
  <c r="E41" i="1" l="1"/>
  <c r="G41" i="1" s="1"/>
  <c r="H41" i="1" s="1"/>
</calcChain>
</file>

<file path=xl/sharedStrings.xml><?xml version="1.0" encoding="utf-8"?>
<sst xmlns="http://schemas.openxmlformats.org/spreadsheetml/2006/main" count="64" uniqueCount="60">
  <si>
    <t>Usted solicita un préstamo en el Banco Santander. Los detalles del préstamo son:</t>
  </si>
  <si>
    <t>Capital</t>
  </si>
  <si>
    <t>Periodo</t>
  </si>
  <si>
    <t>Cuota</t>
  </si>
  <si>
    <t>meses</t>
  </si>
  <si>
    <t>mensuales</t>
  </si>
  <si>
    <t>Interés Nominal</t>
  </si>
  <si>
    <t xml:space="preserve"> =TASA()</t>
  </si>
  <si>
    <t>¿Determine la tasa efectiva?</t>
  </si>
  <si>
    <t>Capital Real</t>
  </si>
  <si>
    <t>Costos incrementales</t>
  </si>
  <si>
    <t>Comisión + Seguro</t>
  </si>
  <si>
    <t>Interés EFECTIVA</t>
  </si>
  <si>
    <t>El banco adicionalmente le cobra una comisión y un seguro por 80.000</t>
  </si>
  <si>
    <t>TABLA DE AMORTIZACIÓN</t>
  </si>
  <si>
    <t>PERIODO</t>
  </si>
  <si>
    <t>INTERES</t>
  </si>
  <si>
    <t>INICIAL</t>
  </si>
  <si>
    <t>EFECTIVO</t>
  </si>
  <si>
    <t>CAPITAL</t>
  </si>
  <si>
    <t>CUOTA</t>
  </si>
  <si>
    <t>AMORTIZACIÓN</t>
  </si>
  <si>
    <t>FINAL</t>
  </si>
  <si>
    <t>MESES</t>
  </si>
  <si>
    <t>CUENTAS CONTABLES ==&gt;</t>
  </si>
  <si>
    <t>PRÉSTAMO X PAGAR</t>
  </si>
  <si>
    <t>COSTO FINANCIERO</t>
  </si>
  <si>
    <t>BANCO (ABONO)</t>
  </si>
  <si>
    <t>PRÉSTAMO X PAGAR (CARGO)</t>
  </si>
  <si>
    <t>DEUDA TOTAL</t>
  </si>
  <si>
    <t>Al pagar un acuota</t>
  </si>
  <si>
    <t xml:space="preserve"> ---- 1</t>
  </si>
  <si>
    <t>Costos financieros</t>
  </si>
  <si>
    <t>Préstamos por pagar</t>
  </si>
  <si>
    <t xml:space="preserve">     Banco</t>
  </si>
  <si>
    <t>Debe</t>
  </si>
  <si>
    <t>Haber</t>
  </si>
  <si>
    <t>Por pago cuota 1</t>
  </si>
  <si>
    <t xml:space="preserve"> --- n</t>
  </si>
  <si>
    <t>(GASTO)</t>
  </si>
  <si>
    <t>Obras en construcción</t>
  </si>
  <si>
    <t xml:space="preserve">     Costos financieros</t>
  </si>
  <si>
    <t>Por la capitalización del costo financiero</t>
  </si>
  <si>
    <t>vinculado a la construcción</t>
  </si>
  <si>
    <t>cumple condición de activo apto</t>
  </si>
  <si>
    <t>Costos Financieros</t>
  </si>
  <si>
    <t>cuota 1</t>
  </si>
  <si>
    <t>cuota 2</t>
  </si>
  <si>
    <t>cuota 3</t>
  </si>
  <si>
    <t>cuota 4</t>
  </si>
  <si>
    <t>cuota 5</t>
  </si>
  <si>
    <t>cuota 6</t>
  </si>
  <si>
    <t>cuota 7</t>
  </si>
  <si>
    <t>cuota 8</t>
  </si>
  <si>
    <t>cuota 9</t>
  </si>
  <si>
    <t>cuota 10</t>
  </si>
  <si>
    <t>cuota 11</t>
  </si>
  <si>
    <t>cuota 12</t>
  </si>
  <si>
    <t>Capitalización</t>
  </si>
  <si>
    <t>Saldada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</si>
</sst>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10" fontId="0" fillId="2" borderId="0" xfId="1" applyNumberFormat="1" applyFont="1" applyFill="1"/>
    <xf numFmtId="3" fontId="0" fillId="0" borderId="1" xfId="0" applyNumberFormat="1" applyBorder="1"/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0" borderId="4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61"/>
  <sheetViews>
    <sheetView showGridLines="0" tabSelected="1" topLeftCell="B47" zoomScale="235" zoomScaleNormal="235" workbookViewId="0">
      <selection activeCell="B54" sqref="B54"/>
    </sheetView>
  </sheetViews>
  <sheetFormatPr baseColWidth="10" defaultRowHeight="15" x14ac:dyDescent="0.25"/>
  <cols>
    <col min="1" max="1" width="11.42578125" style="1"/>
    <col min="2" max="2" width="19.28515625" style="1" customWidth="1"/>
    <col min="3" max="3" width="11.42578125" style="1"/>
    <col min="4" max="4" width="17.42578125" style="1" bestFit="1" customWidth="1"/>
    <col min="5" max="5" width="13.42578125" style="1" bestFit="1" customWidth="1"/>
    <col min="6" max="6" width="11.42578125" style="1"/>
    <col min="7" max="7" width="19.7109375" style="1" bestFit="1" customWidth="1"/>
    <col min="8" max="8" width="13.85546875" style="1" bestFit="1" customWidth="1"/>
    <col min="9" max="16384" width="11.42578125" style="1"/>
  </cols>
  <sheetData>
    <row r="6" spans="2:4" x14ac:dyDescent="0.25">
      <c r="B6" s="1" t="s">
        <v>0</v>
      </c>
    </row>
    <row r="8" spans="2:4" x14ac:dyDescent="0.25">
      <c r="B8" s="1" t="s">
        <v>1</v>
      </c>
      <c r="C8" s="1">
        <v>1000000</v>
      </c>
    </row>
    <row r="9" spans="2:4" x14ac:dyDescent="0.25">
      <c r="B9" s="1" t="s">
        <v>6</v>
      </c>
      <c r="C9" s="2">
        <f>RATE(C10,C11,-C8)</f>
        <v>2.9228540769138358E-2</v>
      </c>
      <c r="D9" s="1" t="s">
        <v>7</v>
      </c>
    </row>
    <row r="10" spans="2:4" x14ac:dyDescent="0.25">
      <c r="B10" s="1" t="s">
        <v>2</v>
      </c>
      <c r="C10" s="1">
        <v>12</v>
      </c>
      <c r="D10" s="1" t="s">
        <v>4</v>
      </c>
    </row>
    <row r="11" spans="2:4" x14ac:dyDescent="0.25">
      <c r="B11" s="1" t="s">
        <v>3</v>
      </c>
      <c r="C11" s="1">
        <v>100000</v>
      </c>
      <c r="D11" s="1" t="s">
        <v>5</v>
      </c>
    </row>
    <row r="12" spans="2:4" x14ac:dyDescent="0.25">
      <c r="B12" s="1" t="s">
        <v>29</v>
      </c>
      <c r="C12" s="1">
        <f>+C10*C11</f>
        <v>1200000</v>
      </c>
    </row>
    <row r="13" spans="2:4" x14ac:dyDescent="0.25">
      <c r="B13" s="1" t="s">
        <v>13</v>
      </c>
    </row>
    <row r="15" spans="2:4" x14ac:dyDescent="0.25">
      <c r="B15" s="1" t="s">
        <v>8</v>
      </c>
    </row>
    <row r="17" spans="2:8" x14ac:dyDescent="0.25">
      <c r="B17" s="1" t="s">
        <v>10</v>
      </c>
      <c r="C17" s="1">
        <v>80000</v>
      </c>
      <c r="D17" s="1" t="s">
        <v>11</v>
      </c>
    </row>
    <row r="19" spans="2:8" x14ac:dyDescent="0.25">
      <c r="B19" s="1" t="s">
        <v>9</v>
      </c>
      <c r="C19" s="1">
        <f>+C8-C17</f>
        <v>920000</v>
      </c>
    </row>
    <row r="20" spans="2:8" x14ac:dyDescent="0.25">
      <c r="B20" s="1" t="s">
        <v>12</v>
      </c>
      <c r="C20" s="2">
        <f>RATE(C21,C22,-C19)</f>
        <v>4.3449473208628783E-2</v>
      </c>
    </row>
    <row r="21" spans="2:8" x14ac:dyDescent="0.25">
      <c r="B21" s="1" t="s">
        <v>2</v>
      </c>
      <c r="C21" s="1">
        <v>12</v>
      </c>
    </row>
    <row r="22" spans="2:8" x14ac:dyDescent="0.25">
      <c r="B22" s="1" t="s">
        <v>3</v>
      </c>
      <c r="C22" s="1">
        <f>+C11</f>
        <v>100000</v>
      </c>
    </row>
    <row r="25" spans="2:8" x14ac:dyDescent="0.25">
      <c r="B25" s="1" t="s">
        <v>14</v>
      </c>
    </row>
    <row r="27" spans="2:8" x14ac:dyDescent="0.25">
      <c r="B27" s="1" t="s">
        <v>24</v>
      </c>
      <c r="D27" s="6" t="s">
        <v>25</v>
      </c>
      <c r="E27" s="6" t="s">
        <v>26</v>
      </c>
      <c r="F27" s="6" t="s">
        <v>27</v>
      </c>
      <c r="G27" s="6" t="s">
        <v>28</v>
      </c>
      <c r="H27" s="6" t="s">
        <v>25</v>
      </c>
    </row>
    <row r="28" spans="2:8" x14ac:dyDescent="0.25">
      <c r="C28" s="4" t="s">
        <v>15</v>
      </c>
      <c r="D28" s="4" t="s">
        <v>19</v>
      </c>
      <c r="E28" s="4" t="s">
        <v>16</v>
      </c>
      <c r="F28" s="4" t="s">
        <v>20</v>
      </c>
      <c r="G28" s="4" t="s">
        <v>21</v>
      </c>
      <c r="H28" s="4" t="s">
        <v>19</v>
      </c>
    </row>
    <row r="29" spans="2:8" x14ac:dyDescent="0.25">
      <c r="C29" s="5" t="s">
        <v>23</v>
      </c>
      <c r="D29" s="5" t="s">
        <v>17</v>
      </c>
      <c r="E29" s="5" t="s">
        <v>18</v>
      </c>
      <c r="F29" s="5"/>
      <c r="G29" s="5"/>
      <c r="H29" s="5" t="s">
        <v>22</v>
      </c>
    </row>
    <row r="30" spans="2:8" x14ac:dyDescent="0.25">
      <c r="C30" s="1">
        <v>1</v>
      </c>
      <c r="D30" s="1">
        <f>+C19</f>
        <v>920000</v>
      </c>
      <c r="E30" s="1">
        <f>+D30*$C$20</f>
        <v>39973.515351938484</v>
      </c>
      <c r="F30" s="1">
        <f>+$C$22</f>
        <v>100000</v>
      </c>
      <c r="G30" s="1">
        <f>+F30-E30</f>
        <v>60026.484648061516</v>
      </c>
      <c r="H30" s="1">
        <f>+D30-G30</f>
        <v>859973.51535193843</v>
      </c>
    </row>
    <row r="31" spans="2:8" x14ac:dyDescent="0.25">
      <c r="C31" s="1">
        <v>2</v>
      </c>
      <c r="D31" s="1">
        <f>+H30</f>
        <v>859973.51535193843</v>
      </c>
      <c r="E31" s="1">
        <f>+D31*$C$20</f>
        <v>37365.396215414359</v>
      </c>
      <c r="F31" s="1">
        <f>+$C$22</f>
        <v>100000</v>
      </c>
      <c r="G31" s="1">
        <f>+F31-E31</f>
        <v>62634.603784585641</v>
      </c>
      <c r="H31" s="1">
        <f>+D31-G31</f>
        <v>797338.91156735283</v>
      </c>
    </row>
    <row r="32" spans="2:8" x14ac:dyDescent="0.25">
      <c r="C32" s="1">
        <v>3</v>
      </c>
      <c r="D32" s="1">
        <f t="shared" ref="D32:D41" si="0">+H31</f>
        <v>797338.91156735283</v>
      </c>
      <c r="E32" s="1">
        <f t="shared" ref="E32:E41" si="1">+D32*$C$20</f>
        <v>34643.955676342928</v>
      </c>
      <c r="F32" s="1">
        <f t="shared" ref="F32:F41" si="2">+$C$22</f>
        <v>100000</v>
      </c>
      <c r="G32" s="1">
        <f t="shared" ref="G32:G41" si="3">+F32-E32</f>
        <v>65356.044323657072</v>
      </c>
      <c r="H32" s="1">
        <f t="shared" ref="H32:H41" si="4">+D32-G32</f>
        <v>731982.86724369577</v>
      </c>
    </row>
    <row r="33" spans="2:10" x14ac:dyDescent="0.25">
      <c r="C33" s="1">
        <v>4</v>
      </c>
      <c r="D33" s="1">
        <f t="shared" si="0"/>
        <v>731982.86724369577</v>
      </c>
      <c r="E33" s="1">
        <f t="shared" si="1"/>
        <v>31804.269979480239</v>
      </c>
      <c r="F33" s="1">
        <f t="shared" si="2"/>
        <v>100000</v>
      </c>
      <c r="G33" s="1">
        <f t="shared" si="3"/>
        <v>68195.730020519753</v>
      </c>
      <c r="H33" s="1">
        <f t="shared" si="4"/>
        <v>663787.13722317596</v>
      </c>
    </row>
    <row r="34" spans="2:10" x14ac:dyDescent="0.25">
      <c r="C34" s="1">
        <v>5</v>
      </c>
      <c r="D34" s="1">
        <f t="shared" si="0"/>
        <v>663787.13722317596</v>
      </c>
      <c r="E34" s="1">
        <f t="shared" si="1"/>
        <v>28841.201435010782</v>
      </c>
      <c r="F34" s="1">
        <f t="shared" si="2"/>
        <v>100000</v>
      </c>
      <c r="G34" s="1">
        <f t="shared" si="3"/>
        <v>71158.798564989222</v>
      </c>
      <c r="H34" s="1">
        <f t="shared" si="4"/>
        <v>592628.33865818672</v>
      </c>
    </row>
    <row r="35" spans="2:10" x14ac:dyDescent="0.25">
      <c r="C35" s="1">
        <v>6</v>
      </c>
      <c r="D35" s="1">
        <f t="shared" si="0"/>
        <v>592628.33865818672</v>
      </c>
      <c r="E35" s="1">
        <f t="shared" si="1"/>
        <v>25749.389123203069</v>
      </c>
      <c r="F35" s="1">
        <f t="shared" si="2"/>
        <v>100000</v>
      </c>
      <c r="G35" s="1">
        <f t="shared" si="3"/>
        <v>74250.610876796927</v>
      </c>
      <c r="H35" s="1">
        <f t="shared" si="4"/>
        <v>518377.72778138978</v>
      </c>
    </row>
    <row r="36" spans="2:10" x14ac:dyDescent="0.25">
      <c r="C36" s="1">
        <v>7</v>
      </c>
      <c r="D36" s="1">
        <f t="shared" si="0"/>
        <v>518377.72778138978</v>
      </c>
      <c r="E36" s="1">
        <f t="shared" si="1"/>
        <v>22523.239195187361</v>
      </c>
      <c r="F36" s="1">
        <f t="shared" si="2"/>
        <v>100000</v>
      </c>
      <c r="G36" s="1">
        <f t="shared" si="3"/>
        <v>77476.760804812642</v>
      </c>
      <c r="H36" s="1">
        <f t="shared" si="4"/>
        <v>440900.96697657713</v>
      </c>
    </row>
    <row r="37" spans="2:10" x14ac:dyDescent="0.25">
      <c r="C37" s="1">
        <v>8</v>
      </c>
      <c r="D37" s="1">
        <f t="shared" si="0"/>
        <v>440900.96697657713</v>
      </c>
      <c r="E37" s="1">
        <f t="shared" si="1"/>
        <v>19156.914752307312</v>
      </c>
      <c r="F37" s="1">
        <f t="shared" si="2"/>
        <v>100000</v>
      </c>
      <c r="G37" s="1">
        <f t="shared" si="3"/>
        <v>80843.085247692681</v>
      </c>
      <c r="H37" s="1">
        <f t="shared" si="4"/>
        <v>360057.88172888441</v>
      </c>
    </row>
    <row r="38" spans="2:10" x14ac:dyDescent="0.25">
      <c r="C38" s="1">
        <v>9</v>
      </c>
      <c r="D38" s="1">
        <f t="shared" si="0"/>
        <v>360057.88172888441</v>
      </c>
      <c r="E38" s="1">
        <f t="shared" si="1"/>
        <v>15644.325285734794</v>
      </c>
      <c r="F38" s="1">
        <f t="shared" si="2"/>
        <v>100000</v>
      </c>
      <c r="G38" s="1">
        <f t="shared" si="3"/>
        <v>84355.674714265202</v>
      </c>
      <c r="H38" s="1">
        <f t="shared" si="4"/>
        <v>275702.2070146192</v>
      </c>
    </row>
    <row r="39" spans="2:10" x14ac:dyDescent="0.25">
      <c r="C39" s="1">
        <v>10</v>
      </c>
      <c r="D39" s="1">
        <f t="shared" si="0"/>
        <v>275702.2070146192</v>
      </c>
      <c r="E39" s="1">
        <f t="shared" si="1"/>
        <v>11979.115657241524</v>
      </c>
      <c r="F39" s="1">
        <f t="shared" si="2"/>
        <v>100000</v>
      </c>
      <c r="G39" s="1">
        <f t="shared" si="3"/>
        <v>88020.88434275848</v>
      </c>
      <c r="H39" s="1">
        <f t="shared" si="4"/>
        <v>187681.32267186072</v>
      </c>
    </row>
    <row r="40" spans="2:10" x14ac:dyDescent="0.25">
      <c r="C40" s="1">
        <v>11</v>
      </c>
      <c r="D40" s="1">
        <f t="shared" si="0"/>
        <v>187681.32267186072</v>
      </c>
      <c r="E40" s="1">
        <f t="shared" si="1"/>
        <v>8154.6546011910259</v>
      </c>
      <c r="F40" s="1">
        <f t="shared" si="2"/>
        <v>100000</v>
      </c>
      <c r="G40" s="1">
        <f t="shared" si="3"/>
        <v>91845.345398808975</v>
      </c>
      <c r="H40" s="1">
        <f t="shared" si="4"/>
        <v>95835.977273051743</v>
      </c>
    </row>
    <row r="41" spans="2:10" x14ac:dyDescent="0.25">
      <c r="C41" s="3">
        <v>12</v>
      </c>
      <c r="D41" s="3">
        <f t="shared" si="0"/>
        <v>95835.977273051743</v>
      </c>
      <c r="E41" s="3">
        <f t="shared" si="1"/>
        <v>4164.0227269482184</v>
      </c>
      <c r="F41" s="3">
        <f t="shared" si="2"/>
        <v>100000</v>
      </c>
      <c r="G41" s="3">
        <f t="shared" si="3"/>
        <v>95835.977273051787</v>
      </c>
      <c r="H41" s="3">
        <f t="shared" si="4"/>
        <v>0</v>
      </c>
    </row>
    <row r="42" spans="2:10" x14ac:dyDescent="0.25">
      <c r="E42" s="1">
        <f>SUM(E30:E41)</f>
        <v>280000.00000000012</v>
      </c>
      <c r="F42" s="1">
        <f>SUM(F30:F41)</f>
        <v>1200000</v>
      </c>
      <c r="G42" s="1">
        <f>SUM(G30:G41)</f>
        <v>919999.99999999977</v>
      </c>
    </row>
    <row r="45" spans="2:10" x14ac:dyDescent="0.25">
      <c r="C45" s="1" t="s">
        <v>30</v>
      </c>
    </row>
    <row r="46" spans="2:10" x14ac:dyDescent="0.25">
      <c r="C46" s="1" t="s">
        <v>31</v>
      </c>
      <c r="E46" s="1" t="s">
        <v>35</v>
      </c>
      <c r="F46" s="1" t="s">
        <v>36</v>
      </c>
      <c r="H46" s="10" t="s">
        <v>45</v>
      </c>
      <c r="I46" s="10"/>
    </row>
    <row r="47" spans="2:10" x14ac:dyDescent="0.25">
      <c r="B47" s="7" t="s">
        <v>39</v>
      </c>
      <c r="C47" s="1" t="s">
        <v>32</v>
      </c>
      <c r="E47" s="1">
        <f>+E30</f>
        <v>39973.515351938484</v>
      </c>
      <c r="G47" s="11" t="s">
        <v>46</v>
      </c>
      <c r="H47" s="8">
        <f>+E47</f>
        <v>39973.515351938484</v>
      </c>
      <c r="I47" s="1">
        <f>+F55</f>
        <v>280000</v>
      </c>
      <c r="J47" s="6" t="s">
        <v>58</v>
      </c>
    </row>
    <row r="48" spans="2:10" x14ac:dyDescent="0.25">
      <c r="C48" s="1" t="s">
        <v>33</v>
      </c>
      <c r="E48" s="1">
        <f>+G30</f>
        <v>60026.484648061516</v>
      </c>
      <c r="G48" s="11" t="s">
        <v>47</v>
      </c>
      <c r="H48" s="9">
        <f>+E31</f>
        <v>37365.396215414359</v>
      </c>
    </row>
    <row r="49" spans="3:10" x14ac:dyDescent="0.25">
      <c r="C49" s="1" t="s">
        <v>34</v>
      </c>
      <c r="F49" s="1">
        <f>+F30</f>
        <v>100000</v>
      </c>
      <c r="G49" s="11" t="s">
        <v>48</v>
      </c>
      <c r="H49" s="9">
        <f t="shared" ref="H49:H58" si="5">+E32</f>
        <v>34643.955676342928</v>
      </c>
    </row>
    <row r="50" spans="3:10" x14ac:dyDescent="0.25">
      <c r="C50" s="1" t="s">
        <v>37</v>
      </c>
      <c r="G50" s="11" t="s">
        <v>49</v>
      </c>
      <c r="H50" s="9">
        <f t="shared" si="5"/>
        <v>31804.269979480239</v>
      </c>
    </row>
    <row r="51" spans="3:10" x14ac:dyDescent="0.25">
      <c r="G51" s="11" t="s">
        <v>50</v>
      </c>
      <c r="H51" s="9">
        <f t="shared" si="5"/>
        <v>28841.201435010782</v>
      </c>
    </row>
    <row r="52" spans="3:10" x14ac:dyDescent="0.25">
      <c r="G52" s="11" t="s">
        <v>51</v>
      </c>
      <c r="H52" s="9">
        <f t="shared" si="5"/>
        <v>25749.389123203069</v>
      </c>
    </row>
    <row r="53" spans="3:10" x14ac:dyDescent="0.25">
      <c r="C53" s="1" t="s">
        <v>38</v>
      </c>
      <c r="G53" s="11" t="s">
        <v>52</v>
      </c>
      <c r="H53" s="9">
        <f t="shared" si="5"/>
        <v>22523.239195187361</v>
      </c>
    </row>
    <row r="54" spans="3:10" x14ac:dyDescent="0.25">
      <c r="C54" s="1" t="s">
        <v>40</v>
      </c>
      <c r="E54" s="1">
        <v>280000</v>
      </c>
      <c r="G54" s="11" t="s">
        <v>53</v>
      </c>
      <c r="H54" s="9">
        <f t="shared" si="5"/>
        <v>19156.914752307312</v>
      </c>
    </row>
    <row r="55" spans="3:10" x14ac:dyDescent="0.25">
      <c r="C55" s="1" t="s">
        <v>41</v>
      </c>
      <c r="F55" s="1">
        <f>+E54</f>
        <v>280000</v>
      </c>
      <c r="G55" s="11" t="s">
        <v>54</v>
      </c>
      <c r="H55" s="9">
        <f t="shared" si="5"/>
        <v>15644.325285734794</v>
      </c>
    </row>
    <row r="56" spans="3:10" x14ac:dyDescent="0.25">
      <c r="C56" s="1" t="s">
        <v>42</v>
      </c>
      <c r="G56" s="11" t="s">
        <v>55</v>
      </c>
      <c r="H56" s="9">
        <f t="shared" si="5"/>
        <v>11979.115657241524</v>
      </c>
    </row>
    <row r="57" spans="3:10" x14ac:dyDescent="0.25">
      <c r="C57" s="1" t="s">
        <v>43</v>
      </c>
      <c r="G57" s="11" t="s">
        <v>56</v>
      </c>
      <c r="H57" s="9">
        <f t="shared" si="5"/>
        <v>8154.6546011910259</v>
      </c>
    </row>
    <row r="58" spans="3:10" x14ac:dyDescent="0.25">
      <c r="C58" s="1" t="s">
        <v>44</v>
      </c>
      <c r="G58" s="11" t="s">
        <v>57</v>
      </c>
      <c r="H58" s="12">
        <f t="shared" si="5"/>
        <v>4164.0227269482184</v>
      </c>
      <c r="I58" s="3"/>
    </row>
    <row r="59" spans="3:10" x14ac:dyDescent="0.25">
      <c r="H59" s="8">
        <f>SUM(H47:H58)</f>
        <v>280000.00000000012</v>
      </c>
      <c r="I59" s="1">
        <f>+I47</f>
        <v>280000</v>
      </c>
    </row>
    <row r="60" spans="3:10" x14ac:dyDescent="0.25">
      <c r="H60" s="9"/>
      <c r="I60" s="1">
        <f>+H59-I59</f>
        <v>0</v>
      </c>
      <c r="J60" s="1" t="s">
        <v>59</v>
      </c>
    </row>
    <row r="61" spans="3:10" x14ac:dyDescent="0.25">
      <c r="H61" s="9"/>
    </row>
  </sheetData>
  <mergeCells count="1">
    <mergeCell ref="H46:I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2023-07-03T20:07:22Z</dcterms:created>
  <dcterms:modified xsi:type="dcterms:W3CDTF">2023-07-03T20:35:57Z</dcterms:modified>
</cp:coreProperties>
</file>