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Caso A.1." sheetId="1" r:id="rId1"/>
    <sheet name="Caso B.1.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2" l="1"/>
  <c r="F54" i="2"/>
  <c r="E52" i="2"/>
  <c r="B58" i="2"/>
  <c r="F48" i="2"/>
  <c r="E47" i="2"/>
  <c r="F43" i="2"/>
  <c r="E42" i="2"/>
  <c r="C35" i="2"/>
  <c r="C33" i="2"/>
  <c r="C26" i="2"/>
  <c r="G65" i="1"/>
  <c r="F64" i="1"/>
  <c r="F63" i="1"/>
  <c r="C74" i="1"/>
  <c r="C72" i="1"/>
  <c r="C71" i="1"/>
  <c r="C70" i="1"/>
  <c r="C69" i="1"/>
  <c r="C68" i="1"/>
  <c r="F58" i="1"/>
  <c r="G59" i="1"/>
  <c r="F57" i="1"/>
  <c r="G53" i="1"/>
  <c r="F52" i="1"/>
  <c r="G47" i="1"/>
  <c r="G46" i="1"/>
  <c r="F45" i="1"/>
  <c r="D30" i="1"/>
  <c r="D29" i="1"/>
  <c r="D28" i="1"/>
  <c r="D27" i="1"/>
  <c r="D26" i="1"/>
</calcChain>
</file>

<file path=xl/sharedStrings.xml><?xml version="1.0" encoding="utf-8"?>
<sst xmlns="http://schemas.openxmlformats.org/spreadsheetml/2006/main" count="91" uniqueCount="84">
  <si>
    <t>CASO A.1.</t>
  </si>
  <si>
    <t>Paso 1: Identificación del contrato</t>
  </si>
  <si>
    <t>Existe un contrato explícito entre entresa Alimentos S.A y Supermercado Alfa Ltda.</t>
  </si>
  <si>
    <t xml:space="preserve">donde se estipula la entrega de 20.000 unidades de un producto determinado a </t>
  </si>
  <si>
    <t>5.000 clp más IVA cada uno. Otorgando diversos descuentos, si procede.</t>
  </si>
  <si>
    <t xml:space="preserve"> - Descuento por pronto pago del 1%.</t>
  </si>
  <si>
    <t xml:space="preserve"> - Descuento por volumen: 5% al comprar más de 10.000 und.</t>
  </si>
  <si>
    <t xml:space="preserve"> - Rapell: 2% si las compras anuales superan las 50.000 unidades.</t>
  </si>
  <si>
    <t>Paso 2: Identificación de obligaciones de desempeño</t>
  </si>
  <si>
    <t>Existe una única obligación de desempeño: la entrega de las 20.000 unidades.</t>
  </si>
  <si>
    <t>Estas entregas se realizan durante el mes de abril</t>
  </si>
  <si>
    <t>Paso 3: Determinación del precio del contrato</t>
  </si>
  <si>
    <t xml:space="preserve">unidades </t>
  </si>
  <si>
    <t>precio venta unitario</t>
  </si>
  <si>
    <t>precio venta unitario + IVA</t>
  </si>
  <si>
    <t>precio venta neto total</t>
  </si>
  <si>
    <t xml:space="preserve"> (-) 5% descuento por volumen</t>
  </si>
  <si>
    <t>precio venta neto total incluido descuento</t>
  </si>
  <si>
    <t xml:space="preserve"> (+) 19% IVA</t>
  </si>
  <si>
    <t>Total venta con IVA</t>
  </si>
  <si>
    <t>Paso 4: Distribución del precio entre las obligaciones de desempeño</t>
  </si>
  <si>
    <t>Como existe una única obligación de desempeño, el precio del contrato determinado en</t>
  </si>
  <si>
    <t>paso 3 se utiliza en esta etapa.</t>
  </si>
  <si>
    <t>Paso 5: Reconocer ingresos ordinarios</t>
  </si>
  <si>
    <t>El 30 de abril, cuando se facturan las guías de despacho se procede a reconocer el ingreso ordinario</t>
  </si>
  <si>
    <t>Registros contables</t>
  </si>
  <si>
    <t xml:space="preserve"> ---- 1 ---</t>
  </si>
  <si>
    <t>Clientes</t>
  </si>
  <si>
    <t xml:space="preserve">     Ingresos por venta mercaderías</t>
  </si>
  <si>
    <t xml:space="preserve">     IVA DF</t>
  </si>
  <si>
    <t>DEBE</t>
  </si>
  <si>
    <t>HABER</t>
  </si>
  <si>
    <t>Por la venta según guías de despacho</t>
  </si>
  <si>
    <t>n° xxx al xxx.</t>
  </si>
  <si>
    <t xml:space="preserve"> ----2 ---</t>
  </si>
  <si>
    <t>costo de venta</t>
  </si>
  <si>
    <t xml:space="preserve">    Mercaderías</t>
  </si>
  <si>
    <t>Por el costo de la venta según factura xxx</t>
  </si>
  <si>
    <t xml:space="preserve"> ----3 ---</t>
  </si>
  <si>
    <t>Banco</t>
  </si>
  <si>
    <t xml:space="preserve">     Clientes</t>
  </si>
  <si>
    <t>Descuento pronto pago</t>
  </si>
  <si>
    <t xml:space="preserve"> ----4 --- DIC</t>
  </si>
  <si>
    <t>unidades totales vendidas a Supermercado Alfa durante 2022</t>
  </si>
  <si>
    <t xml:space="preserve"> (-) 2% rapell</t>
  </si>
  <si>
    <t xml:space="preserve"> (19%) IVA</t>
  </si>
  <si>
    <t xml:space="preserve"> (19%) IVA antes del rapell</t>
  </si>
  <si>
    <t>Ingresos por venta mercaderías</t>
  </si>
  <si>
    <t>IVA DF</t>
  </si>
  <si>
    <t xml:space="preserve">     Rapell por pagar</t>
  </si>
  <si>
    <t>(pasivo)</t>
  </si>
  <si>
    <t>CASO B.1.</t>
  </si>
  <si>
    <t xml:space="preserve">Paso 1: </t>
  </si>
  <si>
    <t>La operación de exportación se ampara en un contrato que acuerdan pas partes, donde se especifican las condiciones generales,</t>
  </si>
  <si>
    <t>entre ellas, la cantidad a entregar de unidades, el precio de venta y el térmico incoterm aplicado a la operación.</t>
  </si>
  <si>
    <t>Paso 2:</t>
  </si>
  <si>
    <t>Solo existe una obligación de desempeño: entregar al capitan de barco las 10.000 unidades, esto debido al uso del término FOB.</t>
  </si>
  <si>
    <t>Paso 3:</t>
  </si>
  <si>
    <t>La única obligación de desempeño conlleva el valor total del contrato.</t>
  </si>
  <si>
    <t>unidades</t>
  </si>
  <si>
    <t>USD precio unitario</t>
  </si>
  <si>
    <t>El contrato estipula un precio único para la exportación de las 10.000 unidades, esto es 100 USD c/u.</t>
  </si>
  <si>
    <t>Paso 5:</t>
  </si>
  <si>
    <t>El reconocimiento de los ingresos por la exportación se realiza el día 10 de enero de 2023 cuando se despacha la mercadería y es recibida</t>
  </si>
  <si>
    <t>por el capitan del barco.</t>
  </si>
  <si>
    <t>T/C USD 10 de enero de 2023</t>
  </si>
  <si>
    <t>Valor total exportación en CLP</t>
  </si>
  <si>
    <t xml:space="preserve"> ----- 1 ---</t>
  </si>
  <si>
    <t>Clientes extranjeros</t>
  </si>
  <si>
    <t xml:space="preserve">     Ingresos por exportación</t>
  </si>
  <si>
    <t xml:space="preserve">Por la exportación </t>
  </si>
  <si>
    <t>Valor total exportación USD</t>
  </si>
  <si>
    <t xml:space="preserve"> ----- 2 ---</t>
  </si>
  <si>
    <t>Costo de exportación</t>
  </si>
  <si>
    <t xml:space="preserve">     Mercaderias</t>
  </si>
  <si>
    <t xml:space="preserve">Por el costod e la exportación </t>
  </si>
  <si>
    <t xml:space="preserve"> ----- 3 ---PAGO</t>
  </si>
  <si>
    <t>T/C USD al 10 de febrero de 2023</t>
  </si>
  <si>
    <t>Saldo cliente extranjero en USD</t>
  </si>
  <si>
    <t>Banco USD</t>
  </si>
  <si>
    <t xml:space="preserve">     Clientes extranjeros</t>
  </si>
  <si>
    <t>D/C</t>
  </si>
  <si>
    <t>Paso 4:</t>
  </si>
  <si>
    <t>Pago realizado cliente extranjero expresado en CLP al 10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</si>
</sst>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4" fontId="0" fillId="0" borderId="0" xfId="0" applyNumberFormat="1"/>
    <xf numFmtId="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74"/>
  <sheetViews>
    <sheetView showGridLines="0" zoomScale="220" zoomScaleNormal="220" workbookViewId="0">
      <selection activeCell="C4" sqref="C4"/>
    </sheetView>
  </sheetViews>
  <sheetFormatPr baseColWidth="10" defaultColWidth="9.140625" defaultRowHeight="15" x14ac:dyDescent="0.25"/>
  <cols>
    <col min="1" max="2" width="9.140625" style="1"/>
    <col min="3" max="4" width="11.140625" style="1" bestFit="1" customWidth="1"/>
    <col min="5" max="5" width="9.140625" style="1"/>
    <col min="6" max="7" width="11.140625" style="1" bestFit="1" customWidth="1"/>
    <col min="8" max="16384" width="9.140625" style="1"/>
  </cols>
  <sheetData>
    <row r="4" spans="3:3" x14ac:dyDescent="0.25">
      <c r="C4" s="2" t="s">
        <v>0</v>
      </c>
    </row>
    <row r="7" spans="3:3" x14ac:dyDescent="0.25">
      <c r="C7" s="1" t="s">
        <v>1</v>
      </c>
    </row>
    <row r="9" spans="3:3" x14ac:dyDescent="0.25">
      <c r="C9" s="1" t="s">
        <v>2</v>
      </c>
    </row>
    <row r="10" spans="3:3" x14ac:dyDescent="0.25">
      <c r="C10" s="1" t="s">
        <v>3</v>
      </c>
    </row>
    <row r="11" spans="3:3" x14ac:dyDescent="0.25">
      <c r="C11" s="1" t="s">
        <v>4</v>
      </c>
    </row>
    <row r="13" spans="3:3" x14ac:dyDescent="0.25">
      <c r="C13" s="1" t="s">
        <v>5</v>
      </c>
    </row>
    <row r="14" spans="3:3" x14ac:dyDescent="0.25">
      <c r="C14" s="1" t="s">
        <v>6</v>
      </c>
    </row>
    <row r="15" spans="3:3" x14ac:dyDescent="0.25">
      <c r="C15" s="1" t="s">
        <v>7</v>
      </c>
    </row>
    <row r="17" spans="3:5" x14ac:dyDescent="0.25">
      <c r="C17" s="1" t="s">
        <v>8</v>
      </c>
    </row>
    <row r="19" spans="3:5" x14ac:dyDescent="0.25">
      <c r="C19" s="1" t="s">
        <v>9</v>
      </c>
    </row>
    <row r="20" spans="3:5" x14ac:dyDescent="0.25">
      <c r="C20" s="1" t="s">
        <v>10</v>
      </c>
    </row>
    <row r="22" spans="3:5" x14ac:dyDescent="0.25">
      <c r="C22" s="1" t="s">
        <v>11</v>
      </c>
    </row>
    <row r="24" spans="3:5" x14ac:dyDescent="0.25">
      <c r="D24" s="1">
        <v>20000</v>
      </c>
      <c r="E24" s="1" t="s">
        <v>12</v>
      </c>
    </row>
    <row r="25" spans="3:5" x14ac:dyDescent="0.25">
      <c r="D25" s="1">
        <v>5000</v>
      </c>
      <c r="E25" s="1" t="s">
        <v>14</v>
      </c>
    </row>
    <row r="26" spans="3:5" x14ac:dyDescent="0.25">
      <c r="D26" s="1">
        <f>+D24*D25</f>
        <v>100000000</v>
      </c>
      <c r="E26" s="1" t="s">
        <v>15</v>
      </c>
    </row>
    <row r="27" spans="3:5" x14ac:dyDescent="0.25">
      <c r="D27" s="1">
        <f>-D26*0.05</f>
        <v>-5000000</v>
      </c>
      <c r="E27" s="1" t="s">
        <v>16</v>
      </c>
    </row>
    <row r="28" spans="3:5" x14ac:dyDescent="0.25">
      <c r="D28" s="1">
        <f>+D26+D27</f>
        <v>95000000</v>
      </c>
      <c r="E28" s="1" t="s">
        <v>17</v>
      </c>
    </row>
    <row r="29" spans="3:5" x14ac:dyDescent="0.25">
      <c r="D29" s="1">
        <f>+D28*0.19</f>
        <v>18050000</v>
      </c>
      <c r="E29" s="1" t="s">
        <v>18</v>
      </c>
    </row>
    <row r="30" spans="3:5" x14ac:dyDescent="0.25">
      <c r="D30" s="1">
        <f>+D28+D29</f>
        <v>113050000</v>
      </c>
      <c r="E30" s="1" t="s">
        <v>19</v>
      </c>
    </row>
    <row r="32" spans="3:5" x14ac:dyDescent="0.25">
      <c r="C32" s="1" t="s">
        <v>20</v>
      </c>
    </row>
    <row r="34" spans="3:7" x14ac:dyDescent="0.25">
      <c r="C34" s="1" t="s">
        <v>21</v>
      </c>
    </row>
    <row r="35" spans="3:7" x14ac:dyDescent="0.25">
      <c r="C35" s="1" t="s">
        <v>22</v>
      </c>
    </row>
    <row r="37" spans="3:7" x14ac:dyDescent="0.25">
      <c r="C37" s="1" t="s">
        <v>23</v>
      </c>
    </row>
    <row r="39" spans="3:7" x14ac:dyDescent="0.25">
      <c r="C39" s="1" t="s">
        <v>24</v>
      </c>
    </row>
    <row r="42" spans="3:7" x14ac:dyDescent="0.25">
      <c r="C42" s="2" t="s">
        <v>25</v>
      </c>
    </row>
    <row r="44" spans="3:7" x14ac:dyDescent="0.25">
      <c r="C44" s="1" t="s">
        <v>26</v>
      </c>
      <c r="F44" s="1" t="s">
        <v>30</v>
      </c>
      <c r="G44" s="1" t="s">
        <v>31</v>
      </c>
    </row>
    <row r="45" spans="3:7" x14ac:dyDescent="0.25">
      <c r="C45" s="1" t="s">
        <v>27</v>
      </c>
      <c r="F45" s="1">
        <f>+D30</f>
        <v>113050000</v>
      </c>
    </row>
    <row r="46" spans="3:7" x14ac:dyDescent="0.25">
      <c r="C46" s="1" t="s">
        <v>28</v>
      </c>
      <c r="G46" s="1">
        <f>+D28</f>
        <v>95000000</v>
      </c>
    </row>
    <row r="47" spans="3:7" x14ac:dyDescent="0.25">
      <c r="C47" s="1" t="s">
        <v>29</v>
      </c>
      <c r="G47" s="1">
        <f>+D29</f>
        <v>18050000</v>
      </c>
    </row>
    <row r="48" spans="3:7" x14ac:dyDescent="0.25">
      <c r="C48" s="1" t="s">
        <v>32</v>
      </c>
    </row>
    <row r="49" spans="3:7" x14ac:dyDescent="0.25">
      <c r="C49" s="1" t="s">
        <v>33</v>
      </c>
    </row>
    <row r="51" spans="3:7" x14ac:dyDescent="0.25">
      <c r="C51" s="1" t="s">
        <v>34</v>
      </c>
    </row>
    <row r="52" spans="3:7" x14ac:dyDescent="0.25">
      <c r="C52" s="1" t="s">
        <v>35</v>
      </c>
      <c r="F52" s="1">
        <f>+G46*0.5</f>
        <v>47500000</v>
      </c>
    </row>
    <row r="53" spans="3:7" x14ac:dyDescent="0.25">
      <c r="C53" s="1" t="s">
        <v>36</v>
      </c>
      <c r="G53" s="1">
        <f>+F52</f>
        <v>47500000</v>
      </c>
    </row>
    <row r="54" spans="3:7" x14ac:dyDescent="0.25">
      <c r="C54" s="1" t="s">
        <v>37</v>
      </c>
    </row>
    <row r="56" spans="3:7" x14ac:dyDescent="0.25">
      <c r="C56" s="1" t="s">
        <v>38</v>
      </c>
    </row>
    <row r="57" spans="3:7" x14ac:dyDescent="0.25">
      <c r="C57" s="1" t="s">
        <v>39</v>
      </c>
      <c r="F57" s="1">
        <f>+F45*0.99</f>
        <v>111919500</v>
      </c>
    </row>
    <row r="58" spans="3:7" x14ac:dyDescent="0.25">
      <c r="C58" s="1" t="s">
        <v>41</v>
      </c>
      <c r="F58" s="1">
        <f>+G59-F57</f>
        <v>1130500</v>
      </c>
    </row>
    <row r="59" spans="3:7" x14ac:dyDescent="0.25">
      <c r="C59" s="1" t="s">
        <v>40</v>
      </c>
      <c r="G59" s="1">
        <f>+F45</f>
        <v>113050000</v>
      </c>
    </row>
    <row r="62" spans="3:7" x14ac:dyDescent="0.25">
      <c r="C62" s="1" t="s">
        <v>42</v>
      </c>
    </row>
    <row r="63" spans="3:7" x14ac:dyDescent="0.25">
      <c r="C63" s="1" t="s">
        <v>47</v>
      </c>
      <c r="F63" s="1">
        <f>-C70</f>
        <v>6000000</v>
      </c>
    </row>
    <row r="64" spans="3:7" x14ac:dyDescent="0.25">
      <c r="C64" s="1" t="s">
        <v>48</v>
      </c>
      <c r="F64" s="1">
        <f>+F63*0.19</f>
        <v>1140000</v>
      </c>
    </row>
    <row r="65" spans="2:7" x14ac:dyDescent="0.25">
      <c r="B65" s="1" t="s">
        <v>50</v>
      </c>
      <c r="C65" s="1" t="s">
        <v>49</v>
      </c>
      <c r="G65" s="1">
        <f>+F63+F64</f>
        <v>7140000</v>
      </c>
    </row>
    <row r="66" spans="2:7" x14ac:dyDescent="0.25">
      <c r="C66" s="1">
        <v>60000</v>
      </c>
      <c r="D66" s="1" t="s">
        <v>43</v>
      </c>
    </row>
    <row r="67" spans="2:7" x14ac:dyDescent="0.25">
      <c r="C67" s="1">
        <v>5000</v>
      </c>
      <c r="D67" s="1" t="s">
        <v>13</v>
      </c>
    </row>
    <row r="68" spans="2:7" x14ac:dyDescent="0.25">
      <c r="C68" s="1">
        <f>+C66*C67</f>
        <v>300000000</v>
      </c>
      <c r="D68" s="1" t="s">
        <v>15</v>
      </c>
    </row>
    <row r="69" spans="2:7" x14ac:dyDescent="0.25">
      <c r="C69" s="1">
        <f>-C68*0.05</f>
        <v>-15000000</v>
      </c>
      <c r="D69" s="1" t="s">
        <v>16</v>
      </c>
    </row>
    <row r="70" spans="2:7" x14ac:dyDescent="0.25">
      <c r="C70" s="1">
        <f>-C68*0.02</f>
        <v>-6000000</v>
      </c>
      <c r="D70" s="1" t="s">
        <v>44</v>
      </c>
    </row>
    <row r="71" spans="2:7" x14ac:dyDescent="0.25">
      <c r="C71" s="1">
        <f>+C68+C69+C70</f>
        <v>279000000</v>
      </c>
      <c r="D71" s="1" t="s">
        <v>17</v>
      </c>
    </row>
    <row r="72" spans="2:7" x14ac:dyDescent="0.25">
      <c r="C72" s="1">
        <f>+C71*0.19</f>
        <v>53010000</v>
      </c>
      <c r="D72" s="1" t="s">
        <v>45</v>
      </c>
    </row>
    <row r="74" spans="2:7" x14ac:dyDescent="0.25">
      <c r="C74" s="1">
        <f>+(C68+C69)*0.19</f>
        <v>54150000</v>
      </c>
      <c r="D74" s="1" t="s">
        <v>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58"/>
  <sheetViews>
    <sheetView showGridLines="0" tabSelected="1" zoomScale="190" zoomScaleNormal="190" workbookViewId="0"/>
  </sheetViews>
  <sheetFormatPr baseColWidth="10" defaultRowHeight="15" x14ac:dyDescent="0.25"/>
  <cols>
    <col min="1" max="16384" width="11.42578125" style="1"/>
  </cols>
  <sheetData>
    <row r="4" spans="2:2" x14ac:dyDescent="0.25">
      <c r="B4" s="2" t="s">
        <v>51</v>
      </c>
    </row>
    <row r="7" spans="2:2" x14ac:dyDescent="0.25">
      <c r="B7" s="1" t="s">
        <v>52</v>
      </c>
    </row>
    <row r="9" spans="2:2" x14ac:dyDescent="0.25">
      <c r="B9" s="1" t="s">
        <v>53</v>
      </c>
    </row>
    <row r="10" spans="2:2" x14ac:dyDescent="0.25">
      <c r="B10" s="1" t="s">
        <v>54</v>
      </c>
    </row>
    <row r="12" spans="2:2" x14ac:dyDescent="0.25">
      <c r="B12" s="1" t="s">
        <v>55</v>
      </c>
    </row>
    <row r="14" spans="2:2" x14ac:dyDescent="0.25">
      <c r="B14" s="1" t="s">
        <v>56</v>
      </c>
    </row>
    <row r="16" spans="2:2" x14ac:dyDescent="0.25">
      <c r="B16" s="1" t="s">
        <v>57</v>
      </c>
    </row>
    <row r="18" spans="2:4" x14ac:dyDescent="0.25">
      <c r="B18" s="1" t="s">
        <v>61</v>
      </c>
    </row>
    <row r="20" spans="2:4" x14ac:dyDescent="0.25">
      <c r="B20" s="1" t="s">
        <v>82</v>
      </c>
    </row>
    <row r="22" spans="2:4" x14ac:dyDescent="0.25">
      <c r="B22" s="1" t="s">
        <v>58</v>
      </c>
    </row>
    <row r="24" spans="2:4" x14ac:dyDescent="0.25">
      <c r="C24" s="1">
        <v>10000</v>
      </c>
      <c r="D24" s="1" t="s">
        <v>59</v>
      </c>
    </row>
    <row r="25" spans="2:4" x14ac:dyDescent="0.25">
      <c r="C25" s="1">
        <v>100</v>
      </c>
      <c r="D25" s="1" t="s">
        <v>60</v>
      </c>
    </row>
    <row r="26" spans="2:4" x14ac:dyDescent="0.25">
      <c r="C26" s="1">
        <f>+C24*C25</f>
        <v>1000000</v>
      </c>
      <c r="D26" s="1" t="s">
        <v>71</v>
      </c>
    </row>
    <row r="28" spans="2:4" x14ac:dyDescent="0.25">
      <c r="B28" s="1" t="s">
        <v>62</v>
      </c>
    </row>
    <row r="30" spans="2:4" x14ac:dyDescent="0.25">
      <c r="B30" s="1" t="s">
        <v>63</v>
      </c>
    </row>
    <row r="31" spans="2:4" x14ac:dyDescent="0.25">
      <c r="B31" s="1" t="s">
        <v>64</v>
      </c>
    </row>
    <row r="33" spans="2:6" x14ac:dyDescent="0.25">
      <c r="C33" s="1">
        <f>+C26</f>
        <v>1000000</v>
      </c>
      <c r="D33" s="1" t="s">
        <v>71</v>
      </c>
    </row>
    <row r="34" spans="2:6" x14ac:dyDescent="0.25">
      <c r="C34" s="3">
        <v>837.19</v>
      </c>
      <c r="D34" s="1" t="s">
        <v>65</v>
      </c>
    </row>
    <row r="35" spans="2:6" x14ac:dyDescent="0.25">
      <c r="C35" s="1">
        <f>+C33*C34</f>
        <v>837190000</v>
      </c>
      <c r="D35" s="1" t="s">
        <v>66</v>
      </c>
    </row>
    <row r="38" spans="2:6" x14ac:dyDescent="0.25">
      <c r="B38" s="2" t="s">
        <v>25</v>
      </c>
    </row>
    <row r="41" spans="2:6" x14ac:dyDescent="0.25">
      <c r="B41" s="1" t="s">
        <v>67</v>
      </c>
      <c r="E41" s="4" t="s">
        <v>30</v>
      </c>
      <c r="F41" s="4" t="s">
        <v>31</v>
      </c>
    </row>
    <row r="42" spans="2:6" x14ac:dyDescent="0.25">
      <c r="B42" s="1" t="s">
        <v>68</v>
      </c>
      <c r="E42" s="1">
        <f>+C35</f>
        <v>837190000</v>
      </c>
    </row>
    <row r="43" spans="2:6" x14ac:dyDescent="0.25">
      <c r="B43" s="1" t="s">
        <v>69</v>
      </c>
      <c r="F43" s="1">
        <f>+E42</f>
        <v>837190000</v>
      </c>
    </row>
    <row r="44" spans="2:6" x14ac:dyDescent="0.25">
      <c r="B44" s="1" t="s">
        <v>70</v>
      </c>
    </row>
    <row r="46" spans="2:6" x14ac:dyDescent="0.25">
      <c r="B46" s="1" t="s">
        <v>72</v>
      </c>
    </row>
    <row r="47" spans="2:6" x14ac:dyDescent="0.25">
      <c r="B47" s="1" t="s">
        <v>73</v>
      </c>
      <c r="E47" s="1">
        <f>+F43*0.45</f>
        <v>376735500</v>
      </c>
    </row>
    <row r="48" spans="2:6" x14ac:dyDescent="0.25">
      <c r="B48" s="1" t="s">
        <v>74</v>
      </c>
      <c r="F48" s="1">
        <f>+E47</f>
        <v>376735500</v>
      </c>
    </row>
    <row r="49" spans="2:6" x14ac:dyDescent="0.25">
      <c r="B49" s="1" t="s">
        <v>75</v>
      </c>
    </row>
    <row r="51" spans="2:6" x14ac:dyDescent="0.25">
      <c r="B51" s="1" t="s">
        <v>76</v>
      </c>
    </row>
    <row r="52" spans="2:6" x14ac:dyDescent="0.25">
      <c r="B52" s="1" t="s">
        <v>79</v>
      </c>
      <c r="E52" s="1">
        <f>+B58</f>
        <v>796270000</v>
      </c>
    </row>
    <row r="53" spans="2:6" x14ac:dyDescent="0.25">
      <c r="B53" s="1" t="s">
        <v>81</v>
      </c>
      <c r="E53" s="1">
        <f>+F54-E52</f>
        <v>40920000</v>
      </c>
    </row>
    <row r="54" spans="2:6" x14ac:dyDescent="0.25">
      <c r="B54" s="1" t="s">
        <v>80</v>
      </c>
      <c r="F54" s="1">
        <f>+E42</f>
        <v>837190000</v>
      </c>
    </row>
    <row r="56" spans="2:6" x14ac:dyDescent="0.25">
      <c r="B56" s="1">
        <v>1000000</v>
      </c>
      <c r="C56" s="1" t="s">
        <v>78</v>
      </c>
    </row>
    <row r="57" spans="2:6" x14ac:dyDescent="0.25">
      <c r="B57" s="3">
        <v>796.27</v>
      </c>
      <c r="C57" s="1" t="s">
        <v>77</v>
      </c>
    </row>
    <row r="58" spans="2:6" x14ac:dyDescent="0.25">
      <c r="B58" s="1">
        <f>+B56*B57</f>
        <v>796270000</v>
      </c>
      <c r="C58" s="1" t="s">
        <v>83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Caso A.1.</vt:lpstr>
      <vt:lpstr>Caso B.1.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2023-04-05T15:41:46Z</dcterms:modified>
</cp:coreProperties>
</file>