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Proceso Contable I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1" l="1"/>
  <c r="G121" i="1"/>
  <c r="F120" i="1"/>
  <c r="F122" i="1" s="1"/>
  <c r="G120" i="1"/>
  <c r="G124" i="1"/>
  <c r="G117" i="1"/>
  <c r="G116" i="1"/>
  <c r="G115" i="1"/>
  <c r="G114" i="1"/>
  <c r="F114" i="1"/>
  <c r="G113" i="1"/>
  <c r="G112" i="1"/>
  <c r="F112" i="1"/>
  <c r="D104" i="1"/>
  <c r="F106" i="1"/>
  <c r="G106" i="1"/>
  <c r="F105" i="1"/>
  <c r="G105" i="1"/>
  <c r="F100" i="1"/>
  <c r="F99" i="1"/>
  <c r="L78" i="1"/>
  <c r="M89" i="1"/>
  <c r="M88" i="1"/>
  <c r="M86" i="1"/>
  <c r="L86" i="1"/>
  <c r="M79" i="1"/>
  <c r="F71" i="1"/>
  <c r="L77" i="1"/>
  <c r="I78" i="1"/>
  <c r="H77" i="1"/>
  <c r="G82" i="1"/>
  <c r="D80" i="1"/>
  <c r="H134" i="1"/>
  <c r="G134" i="1"/>
  <c r="F70" i="1"/>
  <c r="F54" i="1"/>
  <c r="D54" i="1"/>
  <c r="F53" i="1"/>
  <c r="D53" i="1"/>
  <c r="F52" i="1"/>
  <c r="G48" i="1"/>
  <c r="G122" i="1" l="1"/>
  <c r="G125" i="1" s="1"/>
</calcChain>
</file>

<file path=xl/sharedStrings.xml><?xml version="1.0" encoding="utf-8"?>
<sst xmlns="http://schemas.openxmlformats.org/spreadsheetml/2006/main" count="102" uniqueCount="76">
  <si>
    <t>UNIVERSIDAD DE SANTIAGO DE CHILE</t>
  </si>
  <si>
    <t>FACULTAD DE ADMINISTRACIÒN Y ECONOMÍA</t>
  </si>
  <si>
    <t>DEPARTAMENTO DE CONTABILIDAD Y AUDITORÍA</t>
  </si>
  <si>
    <t>Curso: Procesos Contables I</t>
  </si>
  <si>
    <t>Profesor: Dr. Luis Jara Sarrúa</t>
  </si>
  <si>
    <t>Primer Semestre 2023</t>
  </si>
  <si>
    <t>TEMA: Desarrollo de los ejercicios incluidos en el taller "Efectivo y Equivalente al Efectivo".</t>
  </si>
  <si>
    <t>Ejercicio 1 trata sobre efectivo en moneda extranjera.</t>
  </si>
  <si>
    <t>Para poder identificar una moneda extranjera primero se debe identificar la Moneda Funcional (NIC 21).</t>
  </si>
  <si>
    <t>MF = La moneda de registro contable. Cómo se determina:</t>
  </si>
  <si>
    <t>Evaluando tres aspectos principales de una empresa:</t>
  </si>
  <si>
    <t>Párrafo 9 NIC 21: Evaluar los ingresos y costos-gastos operacionales, es decir qué monedas intervienen en dichos conceptos.</t>
  </si>
  <si>
    <t>Ingresos:</t>
  </si>
  <si>
    <t>CLP</t>
  </si>
  <si>
    <t>USD</t>
  </si>
  <si>
    <t>EUROS</t>
  </si>
  <si>
    <t>La UF no es una moneda, por ello corresponde a CLP</t>
  </si>
  <si>
    <t>Es la más alta , pero no predomina (&gt;50%)</t>
  </si>
  <si>
    <t>Deudas bancarias:</t>
  </si>
  <si>
    <t>UF</t>
  </si>
  <si>
    <t>Deudores comerciales</t>
  </si>
  <si>
    <t>Párrafo 10 NIC 21: Evaluar las fuentes de financiamiento y la mantención de las cuentas por cobrar (deudores comerciales).</t>
  </si>
  <si>
    <t>Bajo lo anterior, la empresa define que el CLP es su MF.</t>
  </si>
  <si>
    <t>Por lo tanto, toda transacción que sea en una moneda distinta a la moneda funcional es una tranasacción en moneda extranjera (ME).</t>
  </si>
  <si>
    <t>Desarrollo del ejercicio</t>
  </si>
  <si>
    <t>Importación</t>
  </si>
  <si>
    <t>Proveedor extranjero</t>
  </si>
  <si>
    <t>MF CLP</t>
  </si>
  <si>
    <t>TIPOS DE CAMBIO DE MONEDAS EXTRANJERAS</t>
  </si>
  <si>
    <t>OBSERVADO</t>
  </si>
  <si>
    <t>COMPRA</t>
  </si>
  <si>
    <t>VENTA</t>
  </si>
  <si>
    <t>CASA DE CAMBIO (BANCO)</t>
  </si>
  <si>
    <t>T/C</t>
  </si>
  <si>
    <t>BANCO CENTRAL</t>
  </si>
  <si>
    <t>&lt;</t>
  </si>
  <si>
    <t>T/C USD AL 01-4-2013</t>
  </si>
  <si>
    <t>Saldo contable de la cuenta Proveedores extranjeros USD</t>
  </si>
  <si>
    <t>Abonar 50% al Proveedor Extranjero</t>
  </si>
  <si>
    <t>T/C OBSERVADO</t>
  </si>
  <si>
    <t>T/C VENTA</t>
  </si>
  <si>
    <t xml:space="preserve"> --- 1 -----</t>
  </si>
  <si>
    <t>CAJA USD</t>
  </si>
  <si>
    <t xml:space="preserve">     CAJA</t>
  </si>
  <si>
    <t>DEBE</t>
  </si>
  <si>
    <t>HABER</t>
  </si>
  <si>
    <t xml:space="preserve">Por la compra de </t>
  </si>
  <si>
    <t>al tipo de cambio de</t>
  </si>
  <si>
    <t xml:space="preserve"> ---2 ---</t>
  </si>
  <si>
    <t>PROVEEDORES EXTRANJERO</t>
  </si>
  <si>
    <t xml:space="preserve">     CAJA USD</t>
  </si>
  <si>
    <t>Abono de 250.000 USD</t>
  </si>
  <si>
    <t xml:space="preserve"> 01-06-2013</t>
  </si>
  <si>
    <t>D/C</t>
  </si>
  <si>
    <t>X (507,43 - 472,03)</t>
  </si>
  <si>
    <t xml:space="preserve"> &lt;====</t>
  </si>
  <si>
    <t xml:space="preserve"> 30-06-2013</t>
  </si>
  <si>
    <t>CIERRE CONTABLE POR CONFECCIÓN EE.FF. SEMESTRALES</t>
  </si>
  <si>
    <t>PROVEEDORES EXTRANJEROS</t>
  </si>
  <si>
    <t>(Activo)</t>
  </si>
  <si>
    <t>(Pasivo)</t>
  </si>
  <si>
    <t>SALDO USD</t>
  </si>
  <si>
    <t>SALDO CLP</t>
  </si>
  <si>
    <t xml:space="preserve"> &lt;===</t>
  </si>
  <si>
    <t>50.000 X 507,43</t>
  </si>
  <si>
    <t>250.000 X 472,03</t>
  </si>
  <si>
    <t>T/C OBSERVADO 30-6-13</t>
  </si>
  <si>
    <t xml:space="preserve"> --- 1 ---</t>
  </si>
  <si>
    <t xml:space="preserve">     PROVEEDORES EXTRANJEROS</t>
  </si>
  <si>
    <t>POR EL AJUSTE DE LOS SALDOS EN</t>
  </si>
  <si>
    <t>MONEDA EXTRANJERA PARA DEJARLOS</t>
  </si>
  <si>
    <t>EXPRESADOS AL 30-06-2013</t>
  </si>
  <si>
    <t>SALDO QUE DEBE QUEDAR AL 30-06-2013</t>
  </si>
  <si>
    <t>T/C CIERRE 30-6-2013</t>
  </si>
  <si>
    <t>SALDO DEUDOR</t>
  </si>
  <si>
    <t>SALDO ACREEDOR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</si>
</sst>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706F6F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DCDCD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0" fillId="0" borderId="0" xfId="1" applyFont="1"/>
    <xf numFmtId="3" fontId="0" fillId="0" borderId="0" xfId="0" applyNumberFormat="1" applyAlignment="1">
      <alignment horizontal="right"/>
    </xf>
    <xf numFmtId="3" fontId="2" fillId="0" borderId="0" xfId="0" applyNumberFormat="1" applyFont="1"/>
    <xf numFmtId="3" fontId="0" fillId="0" borderId="2" xfId="0" applyNumberFormat="1" applyBorder="1"/>
    <xf numFmtId="14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0" applyFont="1"/>
    <xf numFmtId="3" fontId="0" fillId="2" borderId="0" xfId="0" applyNumberFormat="1" applyFill="1"/>
    <xf numFmtId="10" fontId="0" fillId="0" borderId="0" xfId="1" applyNumberFormat="1" applyFont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 applyBorder="1"/>
    <xf numFmtId="3" fontId="0" fillId="0" borderId="7" xfId="0" applyNumberFormat="1" applyBorder="1"/>
    <xf numFmtId="4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3" fillId="3" borderId="13" xfId="0" applyFont="1" applyFill="1" applyBorder="1" applyAlignment="1">
      <alignment horizontal="right" vertical="top" wrapText="1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14" xfId="0" applyNumberFormat="1" applyBorder="1"/>
    <xf numFmtId="4" fontId="0" fillId="0" borderId="0" xfId="0" applyNumberFormat="1" applyBorder="1"/>
    <xf numFmtId="3" fontId="4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6</xdr:col>
      <xdr:colOff>604312</xdr:colOff>
      <xdr:row>12</xdr:row>
      <xdr:rowOff>65453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6286"/>
          <a:ext cx="5668166" cy="990738"/>
        </a:xfrm>
        <a:prstGeom prst="rect">
          <a:avLst/>
        </a:prstGeom>
      </xdr:spPr>
    </xdr:pic>
    <xdr:clientData/>
  </xdr:twoCellAnchor>
  <xdr:twoCellAnchor editAs="oneCell">
    <xdr:from>
      <xdr:col>0</xdr:col>
      <xdr:colOff>10882</xdr:colOff>
      <xdr:row>11</xdr:row>
      <xdr:rowOff>125184</xdr:rowOff>
    </xdr:from>
    <xdr:to>
      <xdr:col>6</xdr:col>
      <xdr:colOff>536843</xdr:colOff>
      <xdr:row>25</xdr:row>
      <xdr:rowOff>49335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91" r="1799"/>
        <a:stretch/>
      </xdr:blipFill>
      <xdr:spPr>
        <a:xfrm>
          <a:off x="10882" y="2171698"/>
          <a:ext cx="5589815" cy="2514951"/>
        </a:xfrm>
        <a:prstGeom prst="rect">
          <a:avLst/>
        </a:prstGeom>
      </xdr:spPr>
    </xdr:pic>
    <xdr:clientData/>
  </xdr:twoCellAnchor>
  <xdr:twoCellAnchor editAs="oneCell">
    <xdr:from>
      <xdr:col>2</xdr:col>
      <xdr:colOff>431528</xdr:colOff>
      <xdr:row>134</xdr:row>
      <xdr:rowOff>141513</xdr:rowOff>
    </xdr:from>
    <xdr:to>
      <xdr:col>6</xdr:col>
      <xdr:colOff>461938</xdr:colOff>
      <xdr:row>153</xdr:row>
      <xdr:rowOff>75706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9442" y="16067313"/>
          <a:ext cx="2604882" cy="345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showGridLines="0" tabSelected="1" zoomScale="83" zoomScaleNormal="140" workbookViewId="0">
      <selection activeCell="J22" sqref="J22"/>
    </sheetView>
  </sheetViews>
  <sheetFormatPr baseColWidth="10" defaultRowHeight="14.4" x14ac:dyDescent="0.3"/>
  <cols>
    <col min="1" max="1" width="11.5546875" style="1"/>
    <col min="2" max="2" width="24.6640625" style="1" customWidth="1"/>
    <col min="3" max="4" width="11.5546875" style="1"/>
    <col min="5" max="5" width="2.77734375" style="1" customWidth="1"/>
    <col min="6" max="10" width="11.5546875" style="1"/>
    <col min="11" max="11" width="26.44140625" style="1" customWidth="1"/>
    <col min="12" max="16384" width="11.5546875" style="1"/>
  </cols>
  <sheetData>
    <row r="1" spans="1:13" x14ac:dyDescent="0.3">
      <c r="A1" s="1" t="s">
        <v>0</v>
      </c>
      <c r="K1" s="1" t="s">
        <v>3</v>
      </c>
    </row>
    <row r="2" spans="1:13" x14ac:dyDescent="0.3">
      <c r="A2" s="1" t="s">
        <v>1</v>
      </c>
      <c r="K2" s="1" t="s">
        <v>4</v>
      </c>
    </row>
    <row r="3" spans="1:13" ht="15" thickBot="1" x14ac:dyDescent="0.3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 t="s">
        <v>5</v>
      </c>
      <c r="L3" s="2"/>
      <c r="M3" s="2"/>
    </row>
    <row r="4" spans="1:13" ht="15" thickTop="1" x14ac:dyDescent="0.3"/>
    <row r="5" spans="1:13" x14ac:dyDescent="0.3">
      <c r="A5" s="1" t="s">
        <v>6</v>
      </c>
    </row>
    <row r="28" spans="1:1" x14ac:dyDescent="0.3">
      <c r="A28" s="1" t="s">
        <v>7</v>
      </c>
    </row>
    <row r="30" spans="1:1" x14ac:dyDescent="0.3">
      <c r="A30" s="1" t="s">
        <v>8</v>
      </c>
    </row>
    <row r="32" spans="1:1" x14ac:dyDescent="0.3">
      <c r="A32" s="1" t="s">
        <v>9</v>
      </c>
    </row>
    <row r="34" spans="1:7" x14ac:dyDescent="0.3">
      <c r="A34" s="1" t="s">
        <v>10</v>
      </c>
    </row>
    <row r="37" spans="1:7" x14ac:dyDescent="0.3">
      <c r="A37" s="1" t="s">
        <v>11</v>
      </c>
    </row>
    <row r="39" spans="1:7" x14ac:dyDescent="0.3">
      <c r="B39" s="1" t="s">
        <v>12</v>
      </c>
      <c r="C39" s="1" t="s">
        <v>13</v>
      </c>
      <c r="D39" s="3">
        <v>0.4</v>
      </c>
      <c r="E39" s="3"/>
      <c r="F39" s="1" t="s">
        <v>17</v>
      </c>
    </row>
    <row r="40" spans="1:7" x14ac:dyDescent="0.3">
      <c r="C40" s="1" t="s">
        <v>14</v>
      </c>
      <c r="D40" s="3">
        <v>0.25</v>
      </c>
      <c r="E40" s="3"/>
    </row>
    <row r="41" spans="1:7" x14ac:dyDescent="0.3">
      <c r="C41" s="1" t="s">
        <v>15</v>
      </c>
      <c r="D41" s="3">
        <v>0.35</v>
      </c>
      <c r="E41" s="3"/>
    </row>
    <row r="43" spans="1:7" x14ac:dyDescent="0.3">
      <c r="A43" s="1" t="s">
        <v>16</v>
      </c>
    </row>
    <row r="45" spans="1:7" x14ac:dyDescent="0.3">
      <c r="A45" s="1" t="s">
        <v>21</v>
      </c>
    </row>
    <row r="47" spans="1:7" x14ac:dyDescent="0.3">
      <c r="G47" s="4" t="s">
        <v>13</v>
      </c>
    </row>
    <row r="48" spans="1:7" x14ac:dyDescent="0.3">
      <c r="B48" s="1" t="s">
        <v>18</v>
      </c>
      <c r="D48" s="1" t="s">
        <v>13</v>
      </c>
      <c r="F48" s="3">
        <v>0.6</v>
      </c>
      <c r="G48" s="3">
        <f>+F49+F48</f>
        <v>0.8</v>
      </c>
    </row>
    <row r="49" spans="1:6" x14ac:dyDescent="0.3">
      <c r="D49" s="1" t="s">
        <v>19</v>
      </c>
      <c r="F49" s="3">
        <v>0.2</v>
      </c>
    </row>
    <row r="50" spans="1:6" x14ac:dyDescent="0.3">
      <c r="D50" s="1" t="s">
        <v>14</v>
      </c>
      <c r="F50" s="3">
        <v>0.2</v>
      </c>
    </row>
    <row r="52" spans="1:6" x14ac:dyDescent="0.3">
      <c r="B52" s="1" t="s">
        <v>20</v>
      </c>
      <c r="D52" s="1" t="s">
        <v>13</v>
      </c>
      <c r="F52" s="3">
        <f>+D39</f>
        <v>0.4</v>
      </c>
    </row>
    <row r="53" spans="1:6" x14ac:dyDescent="0.3">
      <c r="D53" s="1" t="str">
        <f>+C40</f>
        <v>USD</v>
      </c>
      <c r="F53" s="3">
        <f>+D40</f>
        <v>0.25</v>
      </c>
    </row>
    <row r="54" spans="1:6" x14ac:dyDescent="0.3">
      <c r="D54" s="1" t="str">
        <f t="shared" ref="D54" si="0">+C41</f>
        <v>EUROS</v>
      </c>
      <c r="F54" s="3">
        <f>+D41</f>
        <v>0.35</v>
      </c>
    </row>
    <row r="57" spans="1:6" x14ac:dyDescent="0.3">
      <c r="A57" s="1" t="s">
        <v>22</v>
      </c>
    </row>
    <row r="60" spans="1:6" x14ac:dyDescent="0.3">
      <c r="A60" s="1" t="s">
        <v>23</v>
      </c>
    </row>
    <row r="64" spans="1:6" x14ac:dyDescent="0.3">
      <c r="A64" s="5" t="s">
        <v>24</v>
      </c>
    </row>
    <row r="67" spans="1:16" x14ac:dyDescent="0.3">
      <c r="A67" s="6"/>
      <c r="B67" s="7">
        <v>41365</v>
      </c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6" x14ac:dyDescent="0.3">
      <c r="B68" s="1" t="s">
        <v>25</v>
      </c>
    </row>
    <row r="69" spans="1:16" x14ac:dyDescent="0.3">
      <c r="D69" s="4" t="s">
        <v>14</v>
      </c>
      <c r="E69" s="4"/>
      <c r="F69" s="4" t="s">
        <v>27</v>
      </c>
    </row>
    <row r="70" spans="1:16" x14ac:dyDescent="0.3">
      <c r="B70" s="1" t="s">
        <v>26</v>
      </c>
      <c r="D70" s="1">
        <v>500000</v>
      </c>
      <c r="F70" s="13">
        <f>+D70*D71</f>
        <v>236015000</v>
      </c>
      <c r="G70" s="13" t="s">
        <v>37</v>
      </c>
      <c r="H70" s="13"/>
      <c r="I70" s="13"/>
      <c r="J70" s="13"/>
      <c r="K70" s="13"/>
    </row>
    <row r="71" spans="1:16" x14ac:dyDescent="0.3">
      <c r="B71" s="1" t="s">
        <v>36</v>
      </c>
      <c r="D71" s="12">
        <v>472.03</v>
      </c>
      <c r="F71" s="1">
        <f>+F70/2</f>
        <v>118007500</v>
      </c>
    </row>
    <row r="74" spans="1:16" x14ac:dyDescent="0.3">
      <c r="A74" s="6"/>
      <c r="B74" s="7"/>
      <c r="C74" s="6"/>
      <c r="D74" s="6"/>
      <c r="E74" s="6"/>
      <c r="F74" s="6"/>
      <c r="G74" s="6"/>
      <c r="H74" s="6"/>
      <c r="I74" s="6"/>
      <c r="J74" s="6" t="s">
        <v>52</v>
      </c>
      <c r="K74" s="6"/>
      <c r="L74" s="6"/>
      <c r="M74" s="6"/>
      <c r="N74" s="6"/>
      <c r="O74" s="6"/>
    </row>
    <row r="75" spans="1:16" ht="15" thickBot="1" x14ac:dyDescent="0.35"/>
    <row r="76" spans="1:16" x14ac:dyDescent="0.3">
      <c r="D76" s="4" t="s">
        <v>14</v>
      </c>
      <c r="G76" s="15" t="s">
        <v>41</v>
      </c>
      <c r="H76" s="16" t="s">
        <v>44</v>
      </c>
      <c r="I76" s="17" t="s">
        <v>45</v>
      </c>
      <c r="K76" s="15" t="s">
        <v>48</v>
      </c>
      <c r="L76" s="16" t="s">
        <v>44</v>
      </c>
      <c r="M76" s="17" t="s">
        <v>45</v>
      </c>
    </row>
    <row r="77" spans="1:16" x14ac:dyDescent="0.3">
      <c r="B77" s="1" t="s">
        <v>38</v>
      </c>
      <c r="D77" s="1">
        <v>250000</v>
      </c>
      <c r="G77" s="18" t="s">
        <v>42</v>
      </c>
      <c r="H77" s="19">
        <f>+G80*G82</f>
        <v>152228678.60358107</v>
      </c>
      <c r="I77" s="20"/>
      <c r="K77" s="18" t="s">
        <v>49</v>
      </c>
      <c r="L77" s="19">
        <f>250000*D71</f>
        <v>118007500</v>
      </c>
      <c r="M77" s="20"/>
    </row>
    <row r="78" spans="1:16" x14ac:dyDescent="0.3">
      <c r="G78" s="18" t="s">
        <v>43</v>
      </c>
      <c r="H78" s="19"/>
      <c r="I78" s="20">
        <f>+H77</f>
        <v>152228678.60358107</v>
      </c>
      <c r="K78" s="18" t="s">
        <v>53</v>
      </c>
      <c r="L78" s="19">
        <f>+M79-L77</f>
        <v>8849732.1696508825</v>
      </c>
      <c r="M78" s="20"/>
      <c r="N78" s="1" t="s">
        <v>55</v>
      </c>
      <c r="O78" s="1">
        <v>250000</v>
      </c>
      <c r="P78" s="1" t="s">
        <v>54</v>
      </c>
    </row>
    <row r="79" spans="1:16" x14ac:dyDescent="0.3">
      <c r="B79" s="1" t="s">
        <v>39</v>
      </c>
      <c r="D79" s="12">
        <v>499.78</v>
      </c>
      <c r="G79" s="18" t="s">
        <v>46</v>
      </c>
      <c r="H79" s="19"/>
      <c r="I79" s="20"/>
      <c r="K79" s="18" t="s">
        <v>50</v>
      </c>
      <c r="L79" s="19"/>
      <c r="M79" s="20">
        <f>250000*G82</f>
        <v>126857232.16965088</v>
      </c>
    </row>
    <row r="80" spans="1:16" x14ac:dyDescent="0.3">
      <c r="B80" s="1" t="s">
        <v>40</v>
      </c>
      <c r="D80" s="10">
        <f>+D79*(1+H134)</f>
        <v>507.42892867860354</v>
      </c>
      <c r="G80" s="18">
        <v>300000</v>
      </c>
      <c r="H80" s="19" t="s">
        <v>14</v>
      </c>
      <c r="I80" s="20"/>
      <c r="K80" s="18"/>
      <c r="L80" s="19"/>
      <c r="M80" s="20"/>
    </row>
    <row r="81" spans="1:15" x14ac:dyDescent="0.3">
      <c r="G81" s="18" t="s">
        <v>47</v>
      </c>
      <c r="H81" s="19"/>
      <c r="I81" s="20"/>
      <c r="K81" s="18" t="s">
        <v>51</v>
      </c>
      <c r="L81" s="19"/>
      <c r="M81" s="20"/>
    </row>
    <row r="82" spans="1:15" x14ac:dyDescent="0.3">
      <c r="G82" s="21">
        <f>+D80</f>
        <v>507.42892867860354</v>
      </c>
      <c r="H82" s="19"/>
      <c r="I82" s="20"/>
      <c r="K82" s="18"/>
      <c r="L82" s="19"/>
      <c r="M82" s="20"/>
    </row>
    <row r="83" spans="1:15" ht="15" thickBot="1" x14ac:dyDescent="0.35">
      <c r="G83" s="22" t="s">
        <v>52</v>
      </c>
      <c r="H83" s="23"/>
      <c r="I83" s="24"/>
      <c r="K83" s="22" t="s">
        <v>52</v>
      </c>
      <c r="L83" s="23"/>
      <c r="M83" s="24"/>
    </row>
    <row r="84" spans="1:15" x14ac:dyDescent="0.3">
      <c r="G84" s="19"/>
      <c r="H84" s="19"/>
      <c r="I84" s="19"/>
    </row>
    <row r="85" spans="1:15" x14ac:dyDescent="0.3">
      <c r="G85" s="19"/>
      <c r="H85" s="19"/>
      <c r="I85" s="19"/>
      <c r="L85" s="9" t="s">
        <v>42</v>
      </c>
      <c r="M85" s="9"/>
    </row>
    <row r="86" spans="1:15" x14ac:dyDescent="0.3">
      <c r="G86" s="19"/>
      <c r="H86" s="19"/>
      <c r="I86" s="19"/>
      <c r="L86" s="25">
        <f>+H77</f>
        <v>152228678.60358107</v>
      </c>
      <c r="M86" s="1">
        <f>+M79</f>
        <v>126857232.16965088</v>
      </c>
    </row>
    <row r="87" spans="1:15" x14ac:dyDescent="0.3">
      <c r="G87" s="19"/>
      <c r="H87" s="19"/>
      <c r="I87" s="19"/>
      <c r="L87" s="26"/>
    </row>
    <row r="88" spans="1:15" x14ac:dyDescent="0.3">
      <c r="G88" s="19"/>
      <c r="H88" s="19"/>
      <c r="I88" s="19"/>
      <c r="L88" s="26"/>
      <c r="M88" s="1">
        <f>+L86-M86</f>
        <v>25371446.433930188</v>
      </c>
    </row>
    <row r="89" spans="1:15" x14ac:dyDescent="0.3">
      <c r="G89" s="19"/>
      <c r="H89" s="19"/>
      <c r="I89" s="19"/>
      <c r="M89" s="1">
        <f>+M88/G82</f>
        <v>50000.000000000022</v>
      </c>
    </row>
    <row r="90" spans="1:15" x14ac:dyDescent="0.3">
      <c r="G90" s="19"/>
      <c r="H90" s="19"/>
      <c r="I90" s="19"/>
    </row>
    <row r="91" spans="1:15" x14ac:dyDescent="0.3">
      <c r="G91" s="19"/>
      <c r="H91" s="19"/>
      <c r="I91" s="19"/>
    </row>
    <row r="92" spans="1:15" x14ac:dyDescent="0.3">
      <c r="A92" s="6"/>
      <c r="B92" s="6" t="s">
        <v>56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3">
      <c r="B93" s="1" t="s">
        <v>57</v>
      </c>
      <c r="G93" s="19"/>
      <c r="H93" s="19"/>
      <c r="I93" s="19"/>
    </row>
    <row r="94" spans="1:15" x14ac:dyDescent="0.3">
      <c r="G94" s="19"/>
      <c r="H94" s="19"/>
      <c r="I94" s="19"/>
    </row>
    <row r="95" spans="1:15" ht="15" thickBot="1" x14ac:dyDescent="0.35">
      <c r="G95" s="19"/>
      <c r="H95" s="19"/>
      <c r="I95" s="19"/>
    </row>
    <row r="96" spans="1:15" ht="15" thickBot="1" x14ac:dyDescent="0.35">
      <c r="B96" s="1" t="s">
        <v>66</v>
      </c>
      <c r="C96" s="27">
        <v>503.86</v>
      </c>
      <c r="G96" s="19"/>
      <c r="H96" s="19"/>
      <c r="I96" s="19"/>
    </row>
    <row r="97" spans="1:9" x14ac:dyDescent="0.3">
      <c r="G97" s="19"/>
      <c r="H97" s="19"/>
      <c r="I97" s="19"/>
    </row>
    <row r="98" spans="1:9" x14ac:dyDescent="0.3">
      <c r="D98" s="1" t="s">
        <v>61</v>
      </c>
      <c r="F98" s="1" t="s">
        <v>62</v>
      </c>
      <c r="G98" s="19"/>
      <c r="H98" s="19"/>
      <c r="I98" s="19"/>
    </row>
    <row r="99" spans="1:9" x14ac:dyDescent="0.3">
      <c r="A99" s="1" t="s">
        <v>59</v>
      </c>
      <c r="B99" s="1" t="s">
        <v>42</v>
      </c>
      <c r="D99" s="1">
        <v>50000</v>
      </c>
      <c r="F99" s="1">
        <f>+M88</f>
        <v>25371446.433930188</v>
      </c>
      <c r="G99" s="19" t="s">
        <v>63</v>
      </c>
      <c r="H99" s="19" t="s">
        <v>64</v>
      </c>
      <c r="I99" s="19"/>
    </row>
    <row r="100" spans="1:9" x14ac:dyDescent="0.3">
      <c r="A100" s="1" t="s">
        <v>60</v>
      </c>
      <c r="B100" s="1" t="s">
        <v>58</v>
      </c>
      <c r="D100" s="1">
        <v>250000</v>
      </c>
      <c r="F100" s="1">
        <f>+F70/2</f>
        <v>118007500</v>
      </c>
      <c r="G100" s="19" t="s">
        <v>63</v>
      </c>
      <c r="H100" s="19" t="s">
        <v>65</v>
      </c>
      <c r="I100" s="19"/>
    </row>
    <row r="101" spans="1:9" x14ac:dyDescent="0.3">
      <c r="G101" s="19"/>
      <c r="H101" s="19"/>
      <c r="I101" s="19"/>
    </row>
    <row r="102" spans="1:9" ht="15" thickBot="1" x14ac:dyDescent="0.35">
      <c r="G102" s="19"/>
      <c r="H102" s="19"/>
      <c r="I102" s="19"/>
    </row>
    <row r="103" spans="1:9" x14ac:dyDescent="0.3">
      <c r="B103" s="15" t="s">
        <v>67</v>
      </c>
      <c r="C103" s="16"/>
      <c r="D103" s="28" t="s">
        <v>44</v>
      </c>
      <c r="E103" s="28"/>
      <c r="F103" s="29" t="s">
        <v>45</v>
      </c>
      <c r="G103" s="19"/>
      <c r="H103" s="19"/>
      <c r="I103" s="19"/>
    </row>
    <row r="104" spans="1:9" x14ac:dyDescent="0.3">
      <c r="B104" s="18" t="s">
        <v>53</v>
      </c>
      <c r="C104" s="19"/>
      <c r="D104" s="19">
        <f>+F105+F106</f>
        <v>8135946.4339301884</v>
      </c>
      <c r="E104" s="19"/>
      <c r="F104" s="20"/>
      <c r="G104" s="19"/>
      <c r="H104" s="19"/>
      <c r="I104" s="19"/>
    </row>
    <row r="105" spans="1:9" x14ac:dyDescent="0.3">
      <c r="B105" s="18" t="s">
        <v>50</v>
      </c>
      <c r="C105" s="19"/>
      <c r="D105" s="19"/>
      <c r="E105" s="19"/>
      <c r="F105" s="20">
        <f>+F99-G105</f>
        <v>178446.43393018842</v>
      </c>
      <c r="G105" s="19">
        <f>+D99*C96</f>
        <v>25193000</v>
      </c>
      <c r="H105" s="19" t="s">
        <v>72</v>
      </c>
      <c r="I105" s="19"/>
    </row>
    <row r="106" spans="1:9" x14ac:dyDescent="0.3">
      <c r="B106" s="18" t="s">
        <v>68</v>
      </c>
      <c r="C106" s="19"/>
      <c r="D106" s="19"/>
      <c r="E106" s="19"/>
      <c r="F106" s="20">
        <f>+G106-F100</f>
        <v>7957500</v>
      </c>
      <c r="G106" s="19">
        <f>+D100*C96</f>
        <v>125965000</v>
      </c>
      <c r="H106" s="19" t="s">
        <v>72</v>
      </c>
      <c r="I106" s="19"/>
    </row>
    <row r="107" spans="1:9" x14ac:dyDescent="0.3">
      <c r="B107" s="18" t="s">
        <v>69</v>
      </c>
      <c r="C107" s="19"/>
      <c r="D107" s="19"/>
      <c r="E107" s="19"/>
      <c r="F107" s="20"/>
      <c r="G107" s="19"/>
      <c r="H107" s="19"/>
      <c r="I107" s="19"/>
    </row>
    <row r="108" spans="1:9" x14ac:dyDescent="0.3">
      <c r="B108" s="18" t="s">
        <v>70</v>
      </c>
      <c r="C108" s="19"/>
      <c r="D108" s="19"/>
      <c r="E108" s="19"/>
      <c r="F108" s="20"/>
      <c r="H108" s="19"/>
      <c r="I108" s="19"/>
    </row>
    <row r="109" spans="1:9" ht="15" thickBot="1" x14ac:dyDescent="0.35">
      <c r="B109" s="22" t="s">
        <v>71</v>
      </c>
      <c r="C109" s="23"/>
      <c r="D109" s="23"/>
      <c r="E109" s="23"/>
      <c r="F109" s="24"/>
      <c r="H109" s="19"/>
      <c r="I109" s="19"/>
    </row>
    <row r="110" spans="1:9" x14ac:dyDescent="0.3">
      <c r="H110" s="19"/>
      <c r="I110" s="19"/>
    </row>
    <row r="111" spans="1:9" x14ac:dyDescent="0.3">
      <c r="F111" s="9" t="s">
        <v>42</v>
      </c>
      <c r="G111" s="9"/>
      <c r="H111" s="19"/>
      <c r="I111" s="19"/>
    </row>
    <row r="112" spans="1:9" x14ac:dyDescent="0.3">
      <c r="F112" s="25">
        <f>+H77</f>
        <v>152228678.60358107</v>
      </c>
      <c r="G112" s="1">
        <f>+M79</f>
        <v>126857232.16965088</v>
      </c>
      <c r="H112" s="19"/>
      <c r="I112" s="19"/>
    </row>
    <row r="113" spans="1:9" x14ac:dyDescent="0.3">
      <c r="F113" s="30"/>
      <c r="G113" s="6">
        <f>+F105</f>
        <v>178446.43393018842</v>
      </c>
      <c r="H113" s="19"/>
      <c r="I113" s="19"/>
    </row>
    <row r="114" spans="1:9" x14ac:dyDescent="0.3">
      <c r="F114" s="26">
        <f>+F112</f>
        <v>152228678.60358107</v>
      </c>
      <c r="G114" s="1">
        <f>+G112+G113</f>
        <v>127035678.60358107</v>
      </c>
      <c r="H114" s="19"/>
      <c r="I114" s="19"/>
    </row>
    <row r="115" spans="1:9" x14ac:dyDescent="0.3">
      <c r="F115" s="26"/>
      <c r="G115" s="1">
        <f>+F114-G114</f>
        <v>25193000</v>
      </c>
      <c r="H115" s="19" t="s">
        <v>74</v>
      </c>
      <c r="I115" s="19"/>
    </row>
    <row r="116" spans="1:9" x14ac:dyDescent="0.3">
      <c r="F116" s="26"/>
      <c r="G116" s="31">
        <f>+C96</f>
        <v>503.86</v>
      </c>
      <c r="H116" s="19" t="s">
        <v>73</v>
      </c>
      <c r="I116" s="19"/>
    </row>
    <row r="117" spans="1:9" x14ac:dyDescent="0.3">
      <c r="G117" s="19">
        <f>+G115/G116</f>
        <v>50000</v>
      </c>
      <c r="H117" s="19" t="s">
        <v>14</v>
      </c>
      <c r="I117" s="19"/>
    </row>
    <row r="118" spans="1:9" x14ac:dyDescent="0.3">
      <c r="G118" s="19"/>
      <c r="H118" s="19"/>
      <c r="I118" s="19"/>
    </row>
    <row r="119" spans="1:9" x14ac:dyDescent="0.3">
      <c r="F119" s="32" t="s">
        <v>49</v>
      </c>
      <c r="G119" s="32"/>
      <c r="H119" s="19"/>
      <c r="I119" s="19"/>
    </row>
    <row r="120" spans="1:9" x14ac:dyDescent="0.3">
      <c r="F120" s="25">
        <f>+L77</f>
        <v>118007500</v>
      </c>
      <c r="G120" s="1">
        <f>+F70</f>
        <v>236015000</v>
      </c>
      <c r="H120" s="19"/>
      <c r="I120" s="19"/>
    </row>
    <row r="121" spans="1:9" x14ac:dyDescent="0.3">
      <c r="F121" s="30"/>
      <c r="G121" s="6">
        <f>+F106</f>
        <v>7957500</v>
      </c>
      <c r="H121" s="19"/>
      <c r="I121" s="19"/>
    </row>
    <row r="122" spans="1:9" x14ac:dyDescent="0.3">
      <c r="F122" s="26">
        <f>+F120</f>
        <v>118007500</v>
      </c>
      <c r="G122" s="1">
        <f>+G120+G121</f>
        <v>243972500</v>
      </c>
      <c r="H122" s="19"/>
      <c r="I122" s="19"/>
    </row>
    <row r="123" spans="1:9" x14ac:dyDescent="0.3">
      <c r="F123" s="26"/>
      <c r="G123" s="1">
        <f>+G122-F122</f>
        <v>125965000</v>
      </c>
      <c r="H123" s="19" t="s">
        <v>75</v>
      </c>
      <c r="I123" s="19"/>
    </row>
    <row r="124" spans="1:9" x14ac:dyDescent="0.3">
      <c r="F124" s="26"/>
      <c r="G124" s="31">
        <f>+G116</f>
        <v>503.86</v>
      </c>
      <c r="H124" s="19" t="s">
        <v>73</v>
      </c>
      <c r="I124" s="19"/>
    </row>
    <row r="125" spans="1:9" x14ac:dyDescent="0.3">
      <c r="G125" s="19">
        <f>+G123/G124</f>
        <v>250000</v>
      </c>
      <c r="H125" s="19" t="s">
        <v>14</v>
      </c>
      <c r="I125" s="19"/>
    </row>
    <row r="126" spans="1:9" x14ac:dyDescent="0.3">
      <c r="G126" s="19"/>
      <c r="H126" s="19"/>
      <c r="I126" s="19"/>
    </row>
    <row r="127" spans="1:9" x14ac:dyDescent="0.3">
      <c r="G127" s="19"/>
      <c r="H127" s="19"/>
      <c r="I127" s="19"/>
    </row>
    <row r="128" spans="1:9" x14ac:dyDescent="0.3">
      <c r="A128" s="1" t="s">
        <v>28</v>
      </c>
    </row>
    <row r="131" spans="2:8" x14ac:dyDescent="0.3">
      <c r="B131" s="6" t="s">
        <v>34</v>
      </c>
      <c r="D131" s="9" t="s">
        <v>32</v>
      </c>
      <c r="E131" s="9"/>
      <c r="F131" s="9"/>
    </row>
    <row r="132" spans="2:8" x14ac:dyDescent="0.3">
      <c r="B132" s="8" t="s">
        <v>33</v>
      </c>
      <c r="C132" s="8"/>
      <c r="D132" s="8" t="s">
        <v>33</v>
      </c>
      <c r="E132" s="8"/>
      <c r="F132" s="8" t="s">
        <v>33</v>
      </c>
    </row>
    <row r="133" spans="2:8" x14ac:dyDescent="0.3">
      <c r="B133" s="8" t="s">
        <v>29</v>
      </c>
      <c r="C133" s="8"/>
      <c r="D133" s="8" t="s">
        <v>30</v>
      </c>
      <c r="E133" s="8"/>
      <c r="F133" s="8" t="s">
        <v>31</v>
      </c>
    </row>
    <row r="134" spans="2:8" x14ac:dyDescent="0.3">
      <c r="B134" s="11">
        <v>799.76</v>
      </c>
      <c r="C134" s="10"/>
      <c r="D134" s="11">
        <v>795</v>
      </c>
      <c r="E134" s="11" t="s">
        <v>35</v>
      </c>
      <c r="F134" s="11">
        <v>812</v>
      </c>
      <c r="G134" s="1">
        <f>+F134-B134</f>
        <v>12.240000000000009</v>
      </c>
      <c r="H134" s="14">
        <f>+G134/B134</f>
        <v>1.5304591377413235E-2</v>
      </c>
    </row>
  </sheetData>
  <mergeCells count="4">
    <mergeCell ref="D131:F131"/>
    <mergeCell ref="L85:M85"/>
    <mergeCell ref="F111:G111"/>
    <mergeCell ref="F119:G1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Anónimo</dc:creator>
  <cp:lastModifiedBy>Anónimo</cp:lastModifiedBy>
  <dcterms:created xsi:type="dcterms:W3CDTF">2023-03-29T16:06:41Z</dcterms:created>
  <dcterms:modified xsi:type="dcterms:W3CDTF">2023-03-29T17:43:29Z</dcterms:modified>
</cp:coreProperties>
</file>